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anghokwon/Downloads/"/>
    </mc:Choice>
  </mc:AlternateContent>
  <xr:revisionPtr revIDLastSave="0" documentId="13_ncr:1_{435FC54D-F4A9-4C40-B9BC-6870B309D1F6}" xr6:coauthVersionLast="47" xr6:coauthVersionMax="47" xr10:uidLastSave="{00000000-0000-0000-0000-000000000000}"/>
  <bookViews>
    <workbookView xWindow="1840" yWindow="500" windowWidth="32320" windowHeight="18380" xr2:uid="{F167968C-0496-B948-8B0F-AD6F54102453}"/>
  </bookViews>
  <sheets>
    <sheet name="Summary" sheetId="1" r:id="rId1"/>
    <sheet name="Round_Images" sheetId="4" r:id="rId2"/>
    <sheet name="Round1_cDNA" sheetId="2" r:id="rId3"/>
    <sheet name="Round1_Library" sheetId="3" r:id="rId4"/>
    <sheet name="Round2_cDNA" sheetId="5" r:id="rId5"/>
    <sheet name="Round2_Library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P14" i="5" l="1"/>
  <c r="O14" i="5"/>
  <c r="N14" i="5"/>
  <c r="N13" i="5"/>
  <c r="O13" i="5" s="1"/>
  <c r="P13" i="5" s="1"/>
  <c r="N12" i="5"/>
  <c r="O12" i="5" s="1"/>
  <c r="P12" i="5" s="1"/>
  <c r="N11" i="5"/>
  <c r="O11" i="5" s="1"/>
  <c r="P11" i="5" s="1"/>
  <c r="O10" i="5"/>
  <c r="P10" i="5" s="1"/>
  <c r="O9" i="5"/>
  <c r="P9" i="5" s="1"/>
  <c r="O8" i="5"/>
  <c r="P8" i="5" s="1"/>
  <c r="O7" i="5"/>
  <c r="P7" i="5" s="1"/>
  <c r="O6" i="5"/>
  <c r="P6" i="5" s="1"/>
  <c r="O5" i="5"/>
  <c r="P5" i="5" s="1"/>
  <c r="O4" i="5"/>
  <c r="P4" i="5" s="1"/>
  <c r="O3" i="5"/>
  <c r="P3" i="5" s="1"/>
  <c r="Z13" i="1"/>
  <c r="Z12" i="1"/>
  <c r="Z11" i="1"/>
  <c r="Z10" i="1"/>
  <c r="T13" i="1" l="1"/>
  <c r="T12" i="1"/>
  <c r="T11" i="1"/>
  <c r="T10" i="1"/>
  <c r="M13" i="1"/>
  <c r="M12" i="1"/>
  <c r="M11" i="1"/>
  <c r="M10" i="1"/>
  <c r="N13" i="1"/>
  <c r="O13" i="1" s="1"/>
  <c r="N12" i="1"/>
  <c r="O12" i="1" s="1"/>
  <c r="N11" i="1"/>
  <c r="O11" i="1"/>
  <c r="N10" i="1"/>
  <c r="O10" i="1" s="1"/>
  <c r="M3" i="1"/>
  <c r="M4" i="1"/>
  <c r="M5" i="1"/>
  <c r="M6" i="1"/>
  <c r="M7" i="1"/>
  <c r="M8" i="1"/>
  <c r="M9" i="1"/>
  <c r="M2" i="1"/>
  <c r="P6" i="2" l="1"/>
  <c r="P7" i="2"/>
  <c r="O6" i="2"/>
  <c r="O7" i="2"/>
  <c r="O8" i="2"/>
  <c r="P8" i="2" s="1"/>
  <c r="O9" i="2"/>
  <c r="P9" i="2" s="1"/>
  <c r="O10" i="2"/>
  <c r="P10" i="2" s="1"/>
  <c r="O11" i="2"/>
  <c r="P11" i="2" s="1"/>
  <c r="O12" i="2"/>
  <c r="P12" i="2" s="1"/>
  <c r="O5" i="2"/>
  <c r="P5" i="2" s="1"/>
  <c r="Z9" i="1"/>
  <c r="T9" i="1"/>
  <c r="N9" i="1"/>
  <c r="O9" i="1" s="1"/>
  <c r="Z8" i="1"/>
  <c r="T8" i="1"/>
  <c r="N8" i="1"/>
  <c r="O8" i="1" s="1"/>
  <c r="Z7" i="1"/>
  <c r="T7" i="1"/>
  <c r="N7" i="1"/>
  <c r="O7" i="1" s="1"/>
  <c r="Z6" i="1"/>
  <c r="T6" i="1"/>
  <c r="N6" i="1"/>
  <c r="O6" i="1" s="1"/>
  <c r="Z2" i="1"/>
  <c r="T2" i="1"/>
  <c r="Z5" i="1"/>
  <c r="T5" i="1"/>
  <c r="N5" i="1"/>
  <c r="O5" i="1" s="1"/>
  <c r="Z4" i="1"/>
  <c r="T4" i="1"/>
  <c r="N4" i="1"/>
  <c r="O4" i="1" s="1"/>
  <c r="Z3" i="1"/>
  <c r="T3" i="1"/>
  <c r="N3" i="1"/>
  <c r="O3" i="1"/>
  <c r="N2" i="1"/>
  <c r="O2" i="1"/>
</calcChain>
</file>

<file path=xl/sharedStrings.xml><?xml version="1.0" encoding="utf-8"?>
<sst xmlns="http://schemas.openxmlformats.org/spreadsheetml/2006/main" count="217" uniqueCount="108">
  <si>
    <t>Sample #</t>
  </si>
  <si>
    <t>Array #</t>
  </si>
  <si>
    <t>Ct</t>
  </si>
  <si>
    <t>cDNA Amp Cycle</t>
  </si>
  <si>
    <t>cDNA Input</t>
  </si>
  <si>
    <t>SI cycles</t>
  </si>
  <si>
    <t>Ave Frag Size [bp]</t>
  </si>
  <si>
    <t>Dilution</t>
  </si>
  <si>
    <t>index_name</t>
  </si>
  <si>
    <t>index(i7)</t>
  </si>
  <si>
    <t>index2_workflow_a(i5)</t>
  </si>
  <si>
    <t>index2_workflow_b(i5)</t>
  </si>
  <si>
    <t>% Coverage Array</t>
  </si>
  <si>
    <t>A1</t>
  </si>
  <si>
    <t>B1</t>
  </si>
  <si>
    <t>C1</t>
  </si>
  <si>
    <t>D1</t>
  </si>
  <si>
    <t>Total Volume [ul]</t>
  </si>
  <si>
    <t xml:space="preserve">Est. Read Pairs </t>
  </si>
  <si>
    <t>Experiment #</t>
  </si>
  <si>
    <t>Yes</t>
  </si>
  <si>
    <t>Br_Region</t>
  </si>
  <si>
    <t>BrNumbr</t>
  </si>
  <si>
    <t xml:space="preserve">Will be Sequenced? </t>
  </si>
  <si>
    <t xml:space="preserve">Sample </t>
  </si>
  <si>
    <t>pg/uL</t>
  </si>
  <si>
    <t>200-9000bp</t>
  </si>
  <si>
    <t>Total cDNA 
(ng)</t>
  </si>
  <si>
    <t>0.25%_ 
cDNA input
(ng)</t>
  </si>
  <si>
    <t>BrNum</t>
  </si>
  <si>
    <t>08142022_VIF_SCZ_PNN_1stRound</t>
  </si>
  <si>
    <t>DLPFC</t>
  </si>
  <si>
    <t>V12F14-053</t>
  </si>
  <si>
    <t>V12F14-057</t>
  </si>
  <si>
    <t>SI-TT-D2</t>
  </si>
  <si>
    <t>SI-TT-E2</t>
  </si>
  <si>
    <t>SI-TT-F2</t>
  </si>
  <si>
    <t>SI-TT-G2</t>
  </si>
  <si>
    <t>SI-TT-H2</t>
  </si>
  <si>
    <t>SI-TT-A3</t>
  </si>
  <si>
    <t>SI-TT-B3</t>
  </si>
  <si>
    <t>SI-TT-C3</t>
  </si>
  <si>
    <t>1</t>
  </si>
  <si>
    <t>TTAATACGCG</t>
  </si>
  <si>
    <t>CACCTCGGGT</t>
  </si>
  <si>
    <t>ACCCGAGGTG</t>
  </si>
  <si>
    <t>ATGGAGGGAG</t>
  </si>
  <si>
    <t>ATAACCCATT</t>
  </si>
  <si>
    <t>AATGGGTTAT</t>
  </si>
  <si>
    <t>AAGGGCCGCA</t>
  </si>
  <si>
    <t>CTGATTCCTC</t>
  </si>
  <si>
    <t>GAGGAATCAG</t>
  </si>
  <si>
    <t>CATGTGGGTT</t>
  </si>
  <si>
    <t>GATTCCTTTA</t>
  </si>
  <si>
    <t>TAAAGGAATC</t>
  </si>
  <si>
    <t>TAGCATAGTG</t>
  </si>
  <si>
    <t>CGGCTCTGTC</t>
  </si>
  <si>
    <t>GACAGAGCCG</t>
  </si>
  <si>
    <t>CACTACGAAA</t>
  </si>
  <si>
    <t>TTAGACTGAT</t>
  </si>
  <si>
    <t>ATCAGTCTAA</t>
  </si>
  <si>
    <t>CACGGTGAAT</t>
  </si>
  <si>
    <t>GTTCGTCACA</t>
  </si>
  <si>
    <t>TGTGACGAAC</t>
  </si>
  <si>
    <t>ATGGCTTGTG</t>
  </si>
  <si>
    <t>GAATGTTGTG</t>
  </si>
  <si>
    <t>CACAACATTC</t>
  </si>
  <si>
    <t>1v</t>
  </si>
  <si>
    <t>2v</t>
  </si>
  <si>
    <t>3v</t>
  </si>
  <si>
    <t>4v</t>
  </si>
  <si>
    <t>5v</t>
  </si>
  <si>
    <t>6v</t>
  </si>
  <si>
    <t>7v</t>
  </si>
  <si>
    <t>8v</t>
  </si>
  <si>
    <t>shk</t>
  </si>
  <si>
    <t>9v</t>
  </si>
  <si>
    <t>Experimenter</t>
  </si>
  <si>
    <t>Round 1</t>
  </si>
  <si>
    <t>Agilent [cDNA] pg/ul</t>
  </si>
  <si>
    <t>Final [cDNA] pg/ul</t>
  </si>
  <si>
    <t>Agilent [Lib] pg/ul</t>
  </si>
  <si>
    <t>Final [lib] pg/ul</t>
  </si>
  <si>
    <t>Slide #</t>
  </si>
  <si>
    <t>Dilution Factor</t>
  </si>
  <si>
    <t>Total cDNA ng yield</t>
  </si>
  <si>
    <t xml:space="preserve">05312023_VIF_SCZ_PNN_2ndRound </t>
  </si>
  <si>
    <t>10v</t>
  </si>
  <si>
    <t>11v</t>
  </si>
  <si>
    <t>12v</t>
  </si>
  <si>
    <t>SI-TT-C5</t>
  </si>
  <si>
    <t>SI-TT-D5</t>
  </si>
  <si>
    <t>SI-TT-E5</t>
  </si>
  <si>
    <t>SI-TT-F5</t>
  </si>
  <si>
    <t>TCCGTTGGAT</t>
  </si>
  <si>
    <t>ACGTTCTCGC</t>
  </si>
  <si>
    <t>GCGAGAACGT</t>
  </si>
  <si>
    <t>TGGTTCGGGT</t>
  </si>
  <si>
    <t>GTGGCAGGAG</t>
  </si>
  <si>
    <t>CTCCTGCCAC</t>
  </si>
  <si>
    <t>CGCGGTAGGT</t>
  </si>
  <si>
    <t>CAGGATGTTG</t>
  </si>
  <si>
    <t>CAACATCCTG</t>
  </si>
  <si>
    <t>CGGCTGGATG</t>
  </si>
  <si>
    <t>TGATAAGCAC</t>
  </si>
  <si>
    <t>GTGCTTATCA</t>
  </si>
  <si>
    <t>Round2</t>
  </si>
  <si>
    <t>V12D07-334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</si>
</sst>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rgb="FF000000"/>
      <name val="Helvetica Neue"/>
      <family val="2"/>
    </font>
    <font>
      <sz val="8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0" tint="-0.1499984740745262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1" xfId="0" applyBorder="1"/>
    <xf numFmtId="20" fontId="0" fillId="0" borderId="1" xfId="0" quotePrefix="1" applyNumberFormat="1" applyBorder="1" applyAlignment="1">
      <alignment horizontal="center" vertical="center"/>
    </xf>
    <xf numFmtId="0" fontId="0" fillId="0" borderId="1" xfId="0" quotePrefix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 wrapText="1"/>
    </xf>
    <xf numFmtId="0" fontId="0" fillId="0" borderId="0" xfId="0" applyAlignment="1">
      <alignment horizontal="center"/>
    </xf>
    <xf numFmtId="2" fontId="0" fillId="0" borderId="0" xfId="0" applyNumberFormat="1" applyAlignment="1">
      <alignment horizontal="center"/>
    </xf>
    <xf numFmtId="3" fontId="0" fillId="0" borderId="0" xfId="0" applyNumberFormat="1" applyAlignment="1">
      <alignment horizontal="center"/>
    </xf>
    <xf numFmtId="4" fontId="0" fillId="0" borderId="0" xfId="0" applyNumberFormat="1" applyAlignment="1">
      <alignment horizontal="center"/>
    </xf>
    <xf numFmtId="0" fontId="2" fillId="0" borderId="0" xfId="0" applyFont="1" applyAlignment="1">
      <alignment horizontal="center"/>
    </xf>
    <xf numFmtId="14" fontId="0" fillId="0" borderId="0" xfId="0" applyNumberFormat="1" applyAlignment="1">
      <alignment horizontal="center" vertical="center"/>
    </xf>
    <xf numFmtId="14" fontId="4" fillId="0" borderId="0" xfId="0" applyNumberFormat="1" applyFont="1" applyAlignment="1">
      <alignment horizontal="center" vertical="center"/>
    </xf>
    <xf numFmtId="1" fontId="0" fillId="0" borderId="0" xfId="0" applyNumberFormat="1" applyAlignment="1">
      <alignment horizontal="center"/>
    </xf>
    <xf numFmtId="0" fontId="2" fillId="0" borderId="0" xfId="0" applyFont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/>
    </xf>
    <xf numFmtId="20" fontId="5" fillId="0" borderId="1" xfId="0" quotePrefix="1" applyNumberFormat="1" applyFont="1" applyBorder="1" applyAlignment="1">
      <alignment horizontal="center" vertical="center"/>
    </xf>
    <xf numFmtId="2" fontId="5" fillId="0" borderId="1" xfId="0" applyNumberFormat="1" applyFont="1" applyBorder="1" applyAlignment="1">
      <alignment horizontal="center"/>
    </xf>
    <xf numFmtId="0" fontId="5" fillId="0" borderId="1" xfId="0" quotePrefix="1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203201</xdr:colOff>
      <xdr:row>16</xdr:row>
      <xdr:rowOff>41728</xdr:rowOff>
    </xdr:from>
    <xdr:to>
      <xdr:col>6</xdr:col>
      <xdr:colOff>408169</xdr:colOff>
      <xdr:row>77</xdr:row>
      <xdr:rowOff>162156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342D51-4DB7-044A-A449-A6AA372DEE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41064" t="5953" r="40673" b="9047"/>
        <a:stretch/>
      </xdr:blipFill>
      <xdr:spPr>
        <a:xfrm>
          <a:off x="1879601" y="3292928"/>
          <a:ext cx="3557768" cy="12515628"/>
        </a:xfrm>
        <a:prstGeom prst="rect">
          <a:avLst/>
        </a:prstGeom>
      </xdr:spPr>
    </xdr:pic>
    <xdr:clientData/>
  </xdr:twoCellAnchor>
  <xdr:twoCellAnchor>
    <xdr:from>
      <xdr:col>2</xdr:col>
      <xdr:colOff>203201</xdr:colOff>
      <xdr:row>23</xdr:row>
      <xdr:rowOff>48480</xdr:rowOff>
    </xdr:from>
    <xdr:to>
      <xdr:col>3</xdr:col>
      <xdr:colOff>80041</xdr:colOff>
      <xdr:row>25</xdr:row>
      <xdr:rowOff>119153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89923862-3BDF-EE4F-920B-E56B2715D39F}"/>
            </a:ext>
          </a:extLst>
        </xdr:cNvPr>
        <xdr:cNvSpPr txBox="1"/>
      </xdr:nvSpPr>
      <xdr:spPr>
        <a:xfrm>
          <a:off x="1879601" y="4722080"/>
          <a:ext cx="715040" cy="47707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/>
            <a:t>A1</a:t>
          </a:r>
        </a:p>
      </xdr:txBody>
    </xdr:sp>
    <xdr:clientData/>
  </xdr:twoCellAnchor>
  <xdr:twoCellAnchor>
    <xdr:from>
      <xdr:col>2</xdr:col>
      <xdr:colOff>203201</xdr:colOff>
      <xdr:row>37</xdr:row>
      <xdr:rowOff>137379</xdr:rowOff>
    </xdr:from>
    <xdr:to>
      <xdr:col>3</xdr:col>
      <xdr:colOff>80041</xdr:colOff>
      <xdr:row>40</xdr:row>
      <xdr:rowOff>1308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7E9FB211-4EAD-014D-B521-03B04875E3E3}"/>
            </a:ext>
          </a:extLst>
        </xdr:cNvPr>
        <xdr:cNvSpPr txBox="1"/>
      </xdr:nvSpPr>
      <xdr:spPr>
        <a:xfrm>
          <a:off x="1879601" y="7655779"/>
          <a:ext cx="715040" cy="47352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/>
            <a:t>B1</a:t>
          </a:r>
        </a:p>
      </xdr:txBody>
    </xdr:sp>
    <xdr:clientData/>
  </xdr:twoCellAnchor>
  <xdr:twoCellAnchor>
    <xdr:from>
      <xdr:col>2</xdr:col>
      <xdr:colOff>209994</xdr:colOff>
      <xdr:row>53</xdr:row>
      <xdr:rowOff>156029</xdr:rowOff>
    </xdr:from>
    <xdr:to>
      <xdr:col>3</xdr:col>
      <xdr:colOff>86834</xdr:colOff>
      <xdr:row>56</xdr:row>
      <xdr:rowOff>19959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29C18A6C-94B2-DB43-B2D5-FF407AC6F617}"/>
            </a:ext>
          </a:extLst>
        </xdr:cNvPr>
        <xdr:cNvSpPr txBox="1"/>
      </xdr:nvSpPr>
      <xdr:spPr>
        <a:xfrm>
          <a:off x="1886394" y="10925629"/>
          <a:ext cx="715040" cy="4735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/>
            <a:t>C1</a:t>
          </a:r>
        </a:p>
      </xdr:txBody>
    </xdr:sp>
    <xdr:clientData/>
  </xdr:twoCellAnchor>
  <xdr:twoCellAnchor>
    <xdr:from>
      <xdr:col>2</xdr:col>
      <xdr:colOff>203201</xdr:colOff>
      <xdr:row>67</xdr:row>
      <xdr:rowOff>124679</xdr:rowOff>
    </xdr:from>
    <xdr:to>
      <xdr:col>3</xdr:col>
      <xdr:colOff>80041</xdr:colOff>
      <xdr:row>69</xdr:row>
      <xdr:rowOff>191809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A68832FB-49FC-D645-B98C-6BB83175023C}"/>
            </a:ext>
          </a:extLst>
        </xdr:cNvPr>
        <xdr:cNvSpPr txBox="1"/>
      </xdr:nvSpPr>
      <xdr:spPr>
        <a:xfrm>
          <a:off x="1879601" y="13739079"/>
          <a:ext cx="715040" cy="4735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/>
            <a:t>D1</a:t>
          </a:r>
        </a:p>
      </xdr:txBody>
    </xdr:sp>
    <xdr:clientData/>
  </xdr:twoCellAnchor>
  <xdr:twoCellAnchor editAs="oneCell">
    <xdr:from>
      <xdr:col>2</xdr:col>
      <xdr:colOff>203201</xdr:colOff>
      <xdr:row>0</xdr:row>
      <xdr:rowOff>0</xdr:rowOff>
    </xdr:from>
    <xdr:to>
      <xdr:col>6</xdr:col>
      <xdr:colOff>395469</xdr:colOff>
      <xdr:row>16</xdr:row>
      <xdr:rowOff>61225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6702C40-127A-2D46-852C-AC65341E3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79601" y="0"/>
          <a:ext cx="3545068" cy="3312425"/>
        </a:xfrm>
        <a:prstGeom prst="rect">
          <a:avLst/>
        </a:prstGeom>
      </xdr:spPr>
    </xdr:pic>
    <xdr:clientData/>
  </xdr:twoCellAnchor>
  <xdr:twoCellAnchor editAs="oneCell">
    <xdr:from>
      <xdr:col>6</xdr:col>
      <xdr:colOff>527957</xdr:colOff>
      <xdr:row>0</xdr:row>
      <xdr:rowOff>0</xdr:rowOff>
    </xdr:from>
    <xdr:to>
      <xdr:col>10</xdr:col>
      <xdr:colOff>788733</xdr:colOff>
      <xdr:row>16</xdr:row>
      <xdr:rowOff>73584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A9FDAC6-9099-B84A-B1C3-1AC66E587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57157" y="0"/>
          <a:ext cx="3613576" cy="3324784"/>
        </a:xfrm>
        <a:prstGeom prst="rect">
          <a:avLst/>
        </a:prstGeom>
      </xdr:spPr>
    </xdr:pic>
    <xdr:clientData/>
  </xdr:twoCellAnchor>
  <xdr:twoCellAnchor editAs="oneCell">
    <xdr:from>
      <xdr:col>6</xdr:col>
      <xdr:colOff>515258</xdr:colOff>
      <xdr:row>16</xdr:row>
      <xdr:rowOff>11899</xdr:rowOff>
    </xdr:from>
    <xdr:to>
      <xdr:col>10</xdr:col>
      <xdr:colOff>795412</xdr:colOff>
      <xdr:row>77</xdr:row>
      <xdr:rowOff>85483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FAB4B2-829F-F644-B8A0-8DD9D97438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41064" t="7501" r="40673" b="7501"/>
        <a:stretch/>
      </xdr:blipFill>
      <xdr:spPr>
        <a:xfrm>
          <a:off x="5544458" y="3263099"/>
          <a:ext cx="3632954" cy="12468784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15</xdr:row>
      <xdr:rowOff>177799</xdr:rowOff>
    </xdr:from>
    <xdr:to>
      <xdr:col>16</xdr:col>
      <xdr:colOff>431800</xdr:colOff>
      <xdr:row>94</xdr:row>
      <xdr:rowOff>144580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7AB99-A20F-E09E-23D2-65392E8CAE9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8909" r="77153"/>
        <a:stretch/>
      </xdr:blipFill>
      <xdr:spPr>
        <a:xfrm>
          <a:off x="10083800" y="3225799"/>
          <a:ext cx="3759200" cy="16019581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0</xdr:row>
      <xdr:rowOff>0</xdr:rowOff>
    </xdr:from>
    <xdr:to>
      <xdr:col>16</xdr:col>
      <xdr:colOff>416832</xdr:colOff>
      <xdr:row>15</xdr:row>
      <xdr:rowOff>177800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8C0D163-C36A-5153-78A5-D78005E324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083800" y="0"/>
          <a:ext cx="3744232" cy="3225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812800</xdr:colOff>
      <xdr:row>44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5EF6D40-6BFA-6CCD-D540-F6C0BE028A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416800" cy="95631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152400</xdr:colOff>
      <xdr:row>49</xdr:row>
      <xdr:rowOff>63500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FE60137-E0DD-6292-AD70-548F2D818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581900" cy="100203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342900</xdr:colOff>
      <xdr:row>34</xdr:row>
      <xdr:rowOff>26446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3FC3E01-33FD-FEF0-F890-B64BC3F7F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772400" cy="693524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76200</xdr:colOff>
      <xdr:row>34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AAF1905-AE5B-6579-FC97-95BB05F9A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505700" cy="7061200"/>
        </a:xfrm>
        <a:prstGeom prst="rect">
          <a:avLst/>
        </a:prstGeom>
      </xdr:spPr>
    </xdr:pic>
    <xdr:clientData/>
  </xdr:twoCellAnchor>
  <xdr:twoCellAnchor>
    <xdr:from>
      <xdr:col>2</xdr:col>
      <xdr:colOff>698500</xdr:colOff>
      <xdr:row>12</xdr:row>
      <xdr:rowOff>38100</xdr:rowOff>
    </xdr:from>
    <xdr:to>
      <xdr:col>4</xdr:col>
      <xdr:colOff>190500</xdr:colOff>
      <xdr:row>17</xdr:row>
      <xdr:rowOff>127000</xdr:rowOff>
    </xdr:to>
    <xdr:sp macro="" textlink="">
      <xdr:nvSpPr>
        <xdr:cNvPr id="3" name="&quot;No&quot; Symbol 2">
          <a:extLst>
            <a:ext uri="{FF2B5EF4-FFF2-40B4-BE49-F238E27FC236}">
              <a16:creationId xmlns:a16="http://schemas.microsoft.com/office/drawing/2014/main" id="{EBAF1C5C-3AE8-E417-2006-3B78ADDC4BAF}"/>
            </a:ext>
          </a:extLst>
        </xdr:cNvPr>
        <xdr:cNvSpPr/>
      </xdr:nvSpPr>
      <xdr:spPr>
        <a:xfrm>
          <a:off x="2349500" y="2476500"/>
          <a:ext cx="1143000" cy="1104900"/>
        </a:xfrm>
        <a:prstGeom prst="noSmoking">
          <a:avLst>
            <a:gd name="adj" fmla="val 6092"/>
          </a:avLst>
        </a:prstGeom>
        <a:solidFill>
          <a:srgbClr val="FF0000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A40CC9-EBA1-CA4F-88C8-75767F28852D}">
  <sheetPr>
    <pageSetUpPr fitToPage="1"/>
  </sheetPr>
  <dimension ref="A1:AA13"/>
  <sheetViews>
    <sheetView tabSelected="1" zoomScale="107" workbookViewId="0">
      <selection activeCell="F16" sqref="F16"/>
    </sheetView>
  </sheetViews>
  <sheetFormatPr baseColWidth="10" defaultRowHeight="16" x14ac:dyDescent="0.2"/>
  <cols>
    <col min="1" max="1" width="32.33203125" style="9" bestFit="1" customWidth="1"/>
    <col min="2" max="2" width="12.33203125" style="9" bestFit="1" customWidth="1"/>
    <col min="3" max="3" width="8.83203125" style="9" bestFit="1" customWidth="1"/>
    <col min="4" max="4" width="8.83203125" style="9" customWidth="1"/>
    <col min="5" max="5" width="10.6640625" style="9" bestFit="1" customWidth="1"/>
    <col min="6" max="6" width="11.1640625" style="9" bestFit="1" customWidth="1"/>
    <col min="7" max="7" width="7.1640625" style="9" bestFit="1" customWidth="1"/>
    <col min="8" max="8" width="18" style="9" bestFit="1" customWidth="1"/>
    <col min="9" max="9" width="6.5" style="9" customWidth="1"/>
    <col min="10" max="10" width="15" style="9" bestFit="1" customWidth="1"/>
    <col min="11" max="11" width="12" style="9" bestFit="1" customWidth="1"/>
    <col min="12" max="13" width="12" style="9" customWidth="1"/>
    <col min="14" max="14" width="13" style="9" bestFit="1" customWidth="1"/>
    <col min="15" max="15" width="10.5" style="9" bestFit="1" customWidth="1"/>
    <col min="16" max="16" width="8.1640625" style="9" bestFit="1" customWidth="1"/>
    <col min="17" max="17" width="16.33203125" style="9" bestFit="1" customWidth="1"/>
    <col min="18" max="18" width="18.1640625" style="9" bestFit="1" customWidth="1"/>
    <col min="19" max="19" width="10.83203125" style="9"/>
    <col min="20" max="20" width="16.33203125" style="9" bestFit="1" customWidth="1"/>
    <col min="21" max="21" width="11.33203125" style="9" bestFit="1" customWidth="1"/>
    <col min="22" max="22" width="13.6640625" style="9" bestFit="1" customWidth="1"/>
    <col min="23" max="24" width="20.5" style="9" bestFit="1" customWidth="1"/>
    <col min="25" max="25" width="15.83203125" style="9" bestFit="1" customWidth="1"/>
    <col min="26" max="26" width="13.33203125" style="9" bestFit="1" customWidth="1"/>
    <col min="27" max="27" width="15.5" style="9" bestFit="1" customWidth="1"/>
    <col min="28" max="16384" width="10.83203125" style="9"/>
  </cols>
  <sheetData>
    <row r="1" spans="1:27" ht="15" customHeight="1" x14ac:dyDescent="0.2">
      <c r="A1" s="7" t="s">
        <v>19</v>
      </c>
      <c r="B1" s="7" t="s">
        <v>77</v>
      </c>
      <c r="C1" s="7" t="s">
        <v>0</v>
      </c>
      <c r="D1" s="7" t="s">
        <v>22</v>
      </c>
      <c r="E1" s="7" t="s">
        <v>21</v>
      </c>
      <c r="F1" s="7" t="s">
        <v>83</v>
      </c>
      <c r="G1" s="7" t="s">
        <v>1</v>
      </c>
      <c r="H1" s="7" t="s">
        <v>23</v>
      </c>
      <c r="I1" s="7" t="s">
        <v>2</v>
      </c>
      <c r="J1" s="7" t="s">
        <v>3</v>
      </c>
      <c r="K1" s="7" t="s">
        <v>79</v>
      </c>
      <c r="L1" s="7" t="s">
        <v>84</v>
      </c>
      <c r="M1" s="7" t="s">
        <v>80</v>
      </c>
      <c r="N1" s="7" t="s">
        <v>85</v>
      </c>
      <c r="O1" s="7" t="s">
        <v>4</v>
      </c>
      <c r="P1" s="7" t="s">
        <v>5</v>
      </c>
      <c r="Q1" s="7" t="s">
        <v>6</v>
      </c>
      <c r="R1" s="7" t="s">
        <v>81</v>
      </c>
      <c r="S1" s="7" t="s">
        <v>84</v>
      </c>
      <c r="T1" s="7" t="s">
        <v>82</v>
      </c>
      <c r="U1" s="7" t="s">
        <v>8</v>
      </c>
      <c r="V1" s="7" t="s">
        <v>9</v>
      </c>
      <c r="W1" s="7" t="s">
        <v>10</v>
      </c>
      <c r="X1" s="7" t="s">
        <v>11</v>
      </c>
      <c r="Y1" s="7" t="s">
        <v>12</v>
      </c>
      <c r="Z1" s="7" t="s">
        <v>18</v>
      </c>
      <c r="AA1" s="8" t="s">
        <v>17</v>
      </c>
    </row>
    <row r="2" spans="1:27" x14ac:dyDescent="0.2">
      <c r="A2" s="14" t="s">
        <v>30</v>
      </c>
      <c r="B2" s="14" t="s">
        <v>75</v>
      </c>
      <c r="C2" s="9" t="s">
        <v>67</v>
      </c>
      <c r="D2" s="9">
        <v>2719</v>
      </c>
      <c r="E2" s="9" t="s">
        <v>31</v>
      </c>
      <c r="F2" s="9" t="s">
        <v>32</v>
      </c>
      <c r="G2" s="9" t="s">
        <v>13</v>
      </c>
      <c r="H2" s="9" t="s">
        <v>20</v>
      </c>
      <c r="I2" s="10">
        <v>14.31</v>
      </c>
      <c r="J2" s="16">
        <v>14</v>
      </c>
      <c r="K2" s="10">
        <v>2099.77</v>
      </c>
      <c r="L2" s="16">
        <v>1</v>
      </c>
      <c r="M2" s="10">
        <f>K2*L2</f>
        <v>2099.77</v>
      </c>
      <c r="N2" s="10">
        <f>K2*40/1000</f>
        <v>83.990800000000007</v>
      </c>
      <c r="O2" s="10">
        <f>N2*0.25</f>
        <v>20.997700000000002</v>
      </c>
      <c r="P2" s="9">
        <v>17</v>
      </c>
      <c r="Q2" s="11">
        <v>459</v>
      </c>
      <c r="R2" s="12">
        <v>2319.39</v>
      </c>
      <c r="S2" s="11">
        <v>12</v>
      </c>
      <c r="T2" s="12">
        <f>R2*S2</f>
        <v>27832.68</v>
      </c>
      <c r="U2" s="9" t="s">
        <v>34</v>
      </c>
      <c r="V2" s="13" t="s">
        <v>43</v>
      </c>
      <c r="W2" s="13" t="s">
        <v>44</v>
      </c>
      <c r="X2" s="13" t="s">
        <v>45</v>
      </c>
      <c r="Y2" s="9">
        <v>100</v>
      </c>
      <c r="Z2" s="9">
        <f>((Y2/100)*5000*50000)</f>
        <v>250000000</v>
      </c>
      <c r="AA2" s="9">
        <v>40</v>
      </c>
    </row>
    <row r="3" spans="1:27" x14ac:dyDescent="0.2">
      <c r="A3" s="14" t="s">
        <v>30</v>
      </c>
      <c r="B3" s="14" t="s">
        <v>75</v>
      </c>
      <c r="C3" s="9" t="s">
        <v>68</v>
      </c>
      <c r="D3" s="9">
        <v>3942</v>
      </c>
      <c r="E3" s="9" t="s">
        <v>31</v>
      </c>
      <c r="F3" s="9" t="s">
        <v>32</v>
      </c>
      <c r="G3" s="9" t="s">
        <v>14</v>
      </c>
      <c r="H3" s="9" t="s">
        <v>20</v>
      </c>
      <c r="I3" s="10">
        <v>13.8</v>
      </c>
      <c r="J3" s="16">
        <v>14</v>
      </c>
      <c r="K3" s="10">
        <v>3321.34</v>
      </c>
      <c r="L3" s="16">
        <v>1</v>
      </c>
      <c r="M3" s="10">
        <f t="shared" ref="M3:M13" si="0">K3*L3</f>
        <v>3321.34</v>
      </c>
      <c r="N3" s="10">
        <f t="shared" ref="N3:N5" si="1">K3*40/1000</f>
        <v>132.8536</v>
      </c>
      <c r="O3" s="10">
        <f t="shared" ref="O3:O5" si="2">N3*0.25</f>
        <v>33.2134</v>
      </c>
      <c r="P3" s="9">
        <v>17</v>
      </c>
      <c r="Q3" s="9">
        <v>443</v>
      </c>
      <c r="R3" s="12">
        <v>3413.54</v>
      </c>
      <c r="S3" s="11">
        <v>12</v>
      </c>
      <c r="T3" s="12">
        <f t="shared" ref="T3:T5" si="3">R3*S3</f>
        <v>40962.479999999996</v>
      </c>
      <c r="U3" s="9" t="s">
        <v>35</v>
      </c>
      <c r="V3" s="13" t="s">
        <v>46</v>
      </c>
      <c r="W3" s="13" t="s">
        <v>47</v>
      </c>
      <c r="X3" s="13" t="s">
        <v>48</v>
      </c>
      <c r="Y3" s="9">
        <v>90</v>
      </c>
      <c r="Z3" s="9">
        <f>(Y3/100)*5000*50000</f>
        <v>225000000</v>
      </c>
      <c r="AA3" s="9">
        <v>40</v>
      </c>
    </row>
    <row r="4" spans="1:27" x14ac:dyDescent="0.2">
      <c r="A4" s="14" t="s">
        <v>30</v>
      </c>
      <c r="B4" s="15" t="s">
        <v>75</v>
      </c>
      <c r="C4" s="9" t="s">
        <v>69</v>
      </c>
      <c r="D4" s="9">
        <v>5182</v>
      </c>
      <c r="E4" s="9" t="s">
        <v>31</v>
      </c>
      <c r="F4" s="9" t="s">
        <v>32</v>
      </c>
      <c r="G4" s="9" t="s">
        <v>15</v>
      </c>
      <c r="H4" s="9" t="s">
        <v>20</v>
      </c>
      <c r="I4" s="10">
        <v>14.2</v>
      </c>
      <c r="J4" s="16">
        <v>14</v>
      </c>
      <c r="K4" s="10">
        <v>3090.33</v>
      </c>
      <c r="L4" s="16">
        <v>1</v>
      </c>
      <c r="M4" s="10">
        <f t="shared" si="0"/>
        <v>3090.33</v>
      </c>
      <c r="N4" s="10">
        <f t="shared" si="1"/>
        <v>123.61319999999999</v>
      </c>
      <c r="O4" s="10">
        <f t="shared" si="2"/>
        <v>30.903299999999998</v>
      </c>
      <c r="P4" s="9">
        <v>17</v>
      </c>
      <c r="Q4" s="9">
        <v>452</v>
      </c>
      <c r="R4" s="12">
        <v>2885.03</v>
      </c>
      <c r="S4" s="11">
        <v>12</v>
      </c>
      <c r="T4" s="12">
        <f t="shared" si="3"/>
        <v>34620.36</v>
      </c>
      <c r="U4" s="9" t="s">
        <v>36</v>
      </c>
      <c r="V4" s="13" t="s">
        <v>49</v>
      </c>
      <c r="W4" s="13" t="s">
        <v>50</v>
      </c>
      <c r="X4" s="13" t="s">
        <v>51</v>
      </c>
      <c r="Y4" s="9">
        <v>80</v>
      </c>
      <c r="Z4" s="9">
        <f t="shared" ref="Z4:Z5" si="4">(Y4/100)*5000*50000</f>
        <v>200000000</v>
      </c>
      <c r="AA4" s="9">
        <v>40</v>
      </c>
    </row>
    <row r="5" spans="1:27" x14ac:dyDescent="0.2">
      <c r="A5" s="14" t="s">
        <v>30</v>
      </c>
      <c r="B5" s="15" t="s">
        <v>75</v>
      </c>
      <c r="C5" s="9" t="s">
        <v>70</v>
      </c>
      <c r="D5" s="9">
        <v>5367</v>
      </c>
      <c r="E5" s="9" t="s">
        <v>31</v>
      </c>
      <c r="F5" s="9" t="s">
        <v>32</v>
      </c>
      <c r="G5" s="9" t="s">
        <v>16</v>
      </c>
      <c r="H5" s="9" t="s">
        <v>20</v>
      </c>
      <c r="I5" s="10">
        <v>13.63</v>
      </c>
      <c r="J5" s="16">
        <v>14</v>
      </c>
      <c r="K5" s="10">
        <v>2861.49</v>
      </c>
      <c r="L5" s="16">
        <v>1</v>
      </c>
      <c r="M5" s="10">
        <f t="shared" si="0"/>
        <v>2861.49</v>
      </c>
      <c r="N5" s="10">
        <f t="shared" si="1"/>
        <v>114.45959999999999</v>
      </c>
      <c r="O5" s="10">
        <f t="shared" si="2"/>
        <v>28.614899999999999</v>
      </c>
      <c r="P5" s="9">
        <v>17</v>
      </c>
      <c r="Q5" s="9">
        <v>453</v>
      </c>
      <c r="R5" s="12">
        <v>3684.3</v>
      </c>
      <c r="S5" s="11">
        <v>12</v>
      </c>
      <c r="T5" s="12">
        <f t="shared" si="3"/>
        <v>44211.600000000006</v>
      </c>
      <c r="U5" s="9" t="s">
        <v>37</v>
      </c>
      <c r="V5" s="13" t="s">
        <v>52</v>
      </c>
      <c r="W5" s="13" t="s">
        <v>53</v>
      </c>
      <c r="X5" s="13" t="s">
        <v>54</v>
      </c>
      <c r="Y5" s="9">
        <v>80</v>
      </c>
      <c r="Z5" s="9">
        <f t="shared" si="4"/>
        <v>200000000</v>
      </c>
      <c r="AA5" s="9">
        <v>40</v>
      </c>
    </row>
    <row r="6" spans="1:27" x14ac:dyDescent="0.2">
      <c r="A6" s="14" t="s">
        <v>30</v>
      </c>
      <c r="B6" s="15" t="s">
        <v>75</v>
      </c>
      <c r="C6" s="9" t="s">
        <v>71</v>
      </c>
      <c r="D6" s="9">
        <v>1526</v>
      </c>
      <c r="E6" s="9" t="s">
        <v>31</v>
      </c>
      <c r="F6" s="9" t="s">
        <v>33</v>
      </c>
      <c r="G6" s="9" t="s">
        <v>13</v>
      </c>
      <c r="H6" s="9" t="s">
        <v>20</v>
      </c>
      <c r="I6" s="10">
        <v>14.16</v>
      </c>
      <c r="J6" s="16">
        <v>14</v>
      </c>
      <c r="K6" s="10">
        <v>1140.95</v>
      </c>
      <c r="L6" s="16">
        <v>1</v>
      </c>
      <c r="M6" s="10">
        <f t="shared" si="0"/>
        <v>1140.95</v>
      </c>
      <c r="N6" s="10">
        <f>K6*40/1000</f>
        <v>45.637999999999998</v>
      </c>
      <c r="O6" s="10">
        <f>N6*0.25</f>
        <v>11.4095</v>
      </c>
      <c r="P6" s="9">
        <v>18</v>
      </c>
      <c r="Q6" s="11">
        <v>455</v>
      </c>
      <c r="R6" s="12">
        <v>2542.1799999999998</v>
      </c>
      <c r="S6" s="11">
        <v>12</v>
      </c>
      <c r="T6" s="12">
        <f>R6*S6</f>
        <v>30506.159999999996</v>
      </c>
      <c r="U6" s="9" t="s">
        <v>38</v>
      </c>
      <c r="V6" s="13" t="s">
        <v>55</v>
      </c>
      <c r="W6" s="13" t="s">
        <v>56</v>
      </c>
      <c r="X6" s="13" t="s">
        <v>57</v>
      </c>
      <c r="Y6" s="9">
        <v>80</v>
      </c>
      <c r="Z6" s="9">
        <f>((Y6/100)*5000*50000)</f>
        <v>200000000</v>
      </c>
      <c r="AA6" s="9">
        <v>40</v>
      </c>
    </row>
    <row r="7" spans="1:27" x14ac:dyDescent="0.2">
      <c r="A7" s="14" t="s">
        <v>30</v>
      </c>
      <c r="B7" s="15" t="s">
        <v>75</v>
      </c>
      <c r="C7" s="9" t="s">
        <v>72</v>
      </c>
      <c r="D7" s="9">
        <v>1958</v>
      </c>
      <c r="E7" s="9" t="s">
        <v>31</v>
      </c>
      <c r="F7" s="9" t="s">
        <v>33</v>
      </c>
      <c r="G7" s="9" t="s">
        <v>14</v>
      </c>
      <c r="H7" s="9" t="s">
        <v>20</v>
      </c>
      <c r="I7" s="10">
        <v>14.1</v>
      </c>
      <c r="J7" s="16">
        <v>14</v>
      </c>
      <c r="K7" s="10">
        <v>2638.2</v>
      </c>
      <c r="L7" s="16">
        <v>1</v>
      </c>
      <c r="M7" s="10">
        <f t="shared" si="0"/>
        <v>2638.2</v>
      </c>
      <c r="N7" s="10">
        <f t="shared" ref="N7:N13" si="5">K7*40/1000</f>
        <v>105.52800000000001</v>
      </c>
      <c r="O7" s="10">
        <f t="shared" ref="O7:O13" si="6">N7*0.25</f>
        <v>26.382000000000001</v>
      </c>
      <c r="P7" s="9">
        <v>17</v>
      </c>
      <c r="Q7" s="9">
        <v>453</v>
      </c>
      <c r="R7" s="12">
        <v>2867.7</v>
      </c>
      <c r="S7" s="11">
        <v>12</v>
      </c>
      <c r="T7" s="12">
        <f t="shared" ref="T7:T13" si="7">R7*S7</f>
        <v>34412.399999999994</v>
      </c>
      <c r="U7" s="9" t="s">
        <v>39</v>
      </c>
      <c r="V7" s="13" t="s">
        <v>58</v>
      </c>
      <c r="W7" s="13" t="s">
        <v>59</v>
      </c>
      <c r="X7" s="13" t="s">
        <v>60</v>
      </c>
      <c r="Y7" s="9">
        <v>90</v>
      </c>
      <c r="Z7" s="9">
        <f>(Y7/100)*5000*50000</f>
        <v>225000000</v>
      </c>
      <c r="AA7" s="9">
        <v>40</v>
      </c>
    </row>
    <row r="8" spans="1:27" x14ac:dyDescent="0.2">
      <c r="A8" s="14" t="s">
        <v>30</v>
      </c>
      <c r="B8" s="15" t="s">
        <v>75</v>
      </c>
      <c r="C8" s="9" t="s">
        <v>73</v>
      </c>
      <c r="D8" s="9">
        <v>2039</v>
      </c>
      <c r="E8" s="9" t="s">
        <v>31</v>
      </c>
      <c r="F8" s="9" t="s">
        <v>33</v>
      </c>
      <c r="G8" s="9" t="s">
        <v>15</v>
      </c>
      <c r="H8" s="9" t="s">
        <v>20</v>
      </c>
      <c r="I8" s="10">
        <v>14.05</v>
      </c>
      <c r="J8" s="16">
        <v>14</v>
      </c>
      <c r="K8" s="10">
        <v>1483.41</v>
      </c>
      <c r="L8" s="16">
        <v>1</v>
      </c>
      <c r="M8" s="10">
        <f t="shared" si="0"/>
        <v>1483.41</v>
      </c>
      <c r="N8" s="10">
        <f t="shared" si="5"/>
        <v>59.336400000000005</v>
      </c>
      <c r="O8" s="10">
        <f t="shared" si="6"/>
        <v>14.834100000000001</v>
      </c>
      <c r="P8" s="9">
        <v>18</v>
      </c>
      <c r="Q8" s="9">
        <v>443</v>
      </c>
      <c r="R8" s="12">
        <v>3301.55</v>
      </c>
      <c r="S8" s="11">
        <v>12</v>
      </c>
      <c r="T8" s="12">
        <f t="shared" si="7"/>
        <v>39618.600000000006</v>
      </c>
      <c r="U8" s="9" t="s">
        <v>40</v>
      </c>
      <c r="V8" s="13" t="s">
        <v>61</v>
      </c>
      <c r="W8" s="13" t="s">
        <v>62</v>
      </c>
      <c r="X8" s="13" t="s">
        <v>63</v>
      </c>
      <c r="Y8" s="9">
        <v>90</v>
      </c>
      <c r="Z8" s="9">
        <f t="shared" ref="Z8:Z13" si="8">(Y8/100)*5000*50000</f>
        <v>225000000</v>
      </c>
      <c r="AA8" s="9">
        <v>40</v>
      </c>
    </row>
    <row r="9" spans="1:27" x14ac:dyDescent="0.2">
      <c r="A9" s="14" t="s">
        <v>30</v>
      </c>
      <c r="B9" s="15" t="s">
        <v>75</v>
      </c>
      <c r="C9" s="9" t="s">
        <v>74</v>
      </c>
      <c r="D9" s="9">
        <v>2378</v>
      </c>
      <c r="E9" s="9" t="s">
        <v>31</v>
      </c>
      <c r="F9" s="9" t="s">
        <v>33</v>
      </c>
      <c r="G9" s="9" t="s">
        <v>16</v>
      </c>
      <c r="H9" s="9" t="s">
        <v>20</v>
      </c>
      <c r="I9" s="10">
        <v>14.16</v>
      </c>
      <c r="J9" s="16">
        <v>14</v>
      </c>
      <c r="K9" s="10">
        <v>3977.85</v>
      </c>
      <c r="L9" s="16">
        <v>1</v>
      </c>
      <c r="M9" s="10">
        <f t="shared" si="0"/>
        <v>3977.85</v>
      </c>
      <c r="N9" s="10">
        <f t="shared" si="5"/>
        <v>159.114</v>
      </c>
      <c r="O9" s="10">
        <f t="shared" si="6"/>
        <v>39.778500000000001</v>
      </c>
      <c r="P9" s="9">
        <v>17</v>
      </c>
      <c r="Q9" s="9">
        <v>455</v>
      </c>
      <c r="R9" s="12">
        <v>3246.73</v>
      </c>
      <c r="S9" s="11">
        <v>12</v>
      </c>
      <c r="T9" s="12">
        <f t="shared" si="7"/>
        <v>38960.76</v>
      </c>
      <c r="U9" s="9" t="s">
        <v>41</v>
      </c>
      <c r="V9" s="13" t="s">
        <v>64</v>
      </c>
      <c r="W9" s="13" t="s">
        <v>65</v>
      </c>
      <c r="X9" s="13" t="s">
        <v>66</v>
      </c>
      <c r="Y9" s="9">
        <v>95</v>
      </c>
      <c r="Z9" s="9">
        <f t="shared" si="8"/>
        <v>237500000</v>
      </c>
      <c r="AA9" s="9">
        <v>40</v>
      </c>
    </row>
    <row r="10" spans="1:27" x14ac:dyDescent="0.2">
      <c r="A10" s="14" t="s">
        <v>86</v>
      </c>
      <c r="B10" s="15" t="s">
        <v>75</v>
      </c>
      <c r="C10" s="9" t="s">
        <v>76</v>
      </c>
      <c r="D10" s="9">
        <v>5373</v>
      </c>
      <c r="E10" s="9" t="s">
        <v>31</v>
      </c>
      <c r="F10" s="9" t="s">
        <v>107</v>
      </c>
      <c r="G10" s="9" t="s">
        <v>13</v>
      </c>
      <c r="H10" s="9" t="s">
        <v>20</v>
      </c>
      <c r="I10" s="9">
        <v>15.22</v>
      </c>
      <c r="J10" s="9">
        <v>15</v>
      </c>
      <c r="K10" s="9">
        <v>3124.66</v>
      </c>
      <c r="L10" s="9">
        <v>1</v>
      </c>
      <c r="M10" s="9">
        <f t="shared" si="0"/>
        <v>3124.66</v>
      </c>
      <c r="N10" s="10">
        <f t="shared" si="5"/>
        <v>124.98639999999999</v>
      </c>
      <c r="O10" s="10">
        <f t="shared" si="6"/>
        <v>31.246599999999997</v>
      </c>
      <c r="P10" s="9">
        <v>17</v>
      </c>
      <c r="Q10" s="9">
        <v>478</v>
      </c>
      <c r="R10" s="9">
        <v>4386.1499999999996</v>
      </c>
      <c r="S10" s="9">
        <v>11</v>
      </c>
      <c r="T10" s="9">
        <f t="shared" si="7"/>
        <v>48247.649999999994</v>
      </c>
      <c r="U10" s="9" t="s">
        <v>90</v>
      </c>
      <c r="V10" s="17" t="s">
        <v>94</v>
      </c>
      <c r="W10" s="17" t="s">
        <v>95</v>
      </c>
      <c r="X10" s="17" t="s">
        <v>96</v>
      </c>
      <c r="Y10" s="9">
        <v>100</v>
      </c>
      <c r="Z10" s="9">
        <f t="shared" si="8"/>
        <v>250000000</v>
      </c>
      <c r="AA10" s="9">
        <v>40</v>
      </c>
    </row>
    <row r="11" spans="1:27" x14ac:dyDescent="0.2">
      <c r="A11" s="14" t="s">
        <v>86</v>
      </c>
      <c r="B11" s="9" t="s">
        <v>75</v>
      </c>
      <c r="C11" s="9" t="s">
        <v>87</v>
      </c>
      <c r="D11" s="9">
        <v>5472</v>
      </c>
      <c r="E11" s="9" t="s">
        <v>31</v>
      </c>
      <c r="F11" s="9" t="s">
        <v>107</v>
      </c>
      <c r="G11" s="9" t="s">
        <v>14</v>
      </c>
      <c r="H11" s="9" t="s">
        <v>20</v>
      </c>
      <c r="I11" s="9">
        <v>13.98</v>
      </c>
      <c r="J11" s="9">
        <v>14</v>
      </c>
      <c r="K11" s="9">
        <v>2880.83</v>
      </c>
      <c r="L11" s="9">
        <v>1</v>
      </c>
      <c r="M11" s="9">
        <f t="shared" si="0"/>
        <v>2880.83</v>
      </c>
      <c r="N11" s="10">
        <f t="shared" si="5"/>
        <v>115.2332</v>
      </c>
      <c r="O11" s="10">
        <f t="shared" si="6"/>
        <v>28.808299999999999</v>
      </c>
      <c r="P11" s="9">
        <v>17</v>
      </c>
      <c r="Q11" s="9">
        <v>445</v>
      </c>
      <c r="R11" s="9">
        <v>2277.19</v>
      </c>
      <c r="S11" s="9">
        <v>11</v>
      </c>
      <c r="T11" s="9">
        <f t="shared" si="7"/>
        <v>25049.09</v>
      </c>
      <c r="U11" s="9" t="s">
        <v>91</v>
      </c>
      <c r="V11" s="17" t="s">
        <v>97</v>
      </c>
      <c r="W11" s="17" t="s">
        <v>98</v>
      </c>
      <c r="X11" s="17" t="s">
        <v>99</v>
      </c>
      <c r="Y11" s="9">
        <v>90</v>
      </c>
      <c r="Z11" s="9">
        <f t="shared" si="8"/>
        <v>225000000</v>
      </c>
      <c r="AA11" s="9">
        <v>40</v>
      </c>
    </row>
    <row r="12" spans="1:27" x14ac:dyDescent="0.2">
      <c r="A12" s="14" t="s">
        <v>86</v>
      </c>
      <c r="B12" s="9" t="s">
        <v>75</v>
      </c>
      <c r="C12" s="9" t="s">
        <v>88</v>
      </c>
      <c r="D12" s="9">
        <v>5789</v>
      </c>
      <c r="E12" s="9" t="s">
        <v>31</v>
      </c>
      <c r="F12" s="9" t="s">
        <v>107</v>
      </c>
      <c r="G12" s="9" t="s">
        <v>15</v>
      </c>
      <c r="H12" s="9" t="s">
        <v>20</v>
      </c>
      <c r="I12" s="9">
        <v>14.41</v>
      </c>
      <c r="J12" s="9">
        <v>14</v>
      </c>
      <c r="K12" s="9">
        <v>1673.62</v>
      </c>
      <c r="L12" s="9">
        <v>1</v>
      </c>
      <c r="M12" s="9">
        <f t="shared" si="0"/>
        <v>1673.62</v>
      </c>
      <c r="N12" s="10">
        <f t="shared" si="5"/>
        <v>66.944799999999987</v>
      </c>
      <c r="O12" s="10">
        <f t="shared" si="6"/>
        <v>16.736199999999997</v>
      </c>
      <c r="P12" s="9">
        <v>18</v>
      </c>
      <c r="Q12" s="9">
        <v>447</v>
      </c>
      <c r="R12" s="9">
        <v>2831.83</v>
      </c>
      <c r="S12" s="9">
        <v>11</v>
      </c>
      <c r="T12" s="9">
        <f t="shared" si="7"/>
        <v>31150.129999999997</v>
      </c>
      <c r="U12" s="9" t="s">
        <v>92</v>
      </c>
      <c r="V12" s="17" t="s">
        <v>100</v>
      </c>
      <c r="W12" s="17" t="s">
        <v>101</v>
      </c>
      <c r="X12" s="17" t="s">
        <v>102</v>
      </c>
      <c r="Y12" s="9">
        <v>95</v>
      </c>
      <c r="Z12" s="9">
        <f t="shared" si="8"/>
        <v>237500000</v>
      </c>
      <c r="AA12" s="9">
        <v>40</v>
      </c>
    </row>
    <row r="13" spans="1:27" x14ac:dyDescent="0.2">
      <c r="A13" s="14" t="s">
        <v>86</v>
      </c>
      <c r="B13" s="9" t="s">
        <v>75</v>
      </c>
      <c r="C13" s="9" t="s">
        <v>89</v>
      </c>
      <c r="D13" s="9">
        <v>6432</v>
      </c>
      <c r="E13" s="9" t="s">
        <v>31</v>
      </c>
      <c r="F13" s="9" t="s">
        <v>107</v>
      </c>
      <c r="G13" s="9" t="s">
        <v>16</v>
      </c>
      <c r="H13" s="9" t="s">
        <v>20</v>
      </c>
      <c r="I13" s="9">
        <v>15.42</v>
      </c>
      <c r="J13" s="9">
        <v>15</v>
      </c>
      <c r="K13" s="9">
        <v>2425.4699999999998</v>
      </c>
      <c r="L13" s="9">
        <v>1</v>
      </c>
      <c r="M13" s="9">
        <f t="shared" si="0"/>
        <v>2425.4699999999998</v>
      </c>
      <c r="N13" s="10">
        <f t="shared" si="5"/>
        <v>97.018799999999985</v>
      </c>
      <c r="O13" s="10">
        <f t="shared" si="6"/>
        <v>24.254699999999996</v>
      </c>
      <c r="P13" s="9">
        <v>17</v>
      </c>
      <c r="Q13" s="9">
        <v>461</v>
      </c>
      <c r="R13" s="9">
        <v>2639.29</v>
      </c>
      <c r="S13" s="9">
        <v>11</v>
      </c>
      <c r="T13" s="9">
        <f t="shared" si="7"/>
        <v>29032.19</v>
      </c>
      <c r="U13" s="9" t="s">
        <v>93</v>
      </c>
      <c r="V13" s="17" t="s">
        <v>103</v>
      </c>
      <c r="W13" s="17" t="s">
        <v>104</v>
      </c>
      <c r="X13" s="17" t="s">
        <v>105</v>
      </c>
      <c r="Y13" s="9">
        <v>95</v>
      </c>
      <c r="Z13" s="9">
        <f t="shared" si="8"/>
        <v>237500000</v>
      </c>
      <c r="AA13" s="9">
        <v>40</v>
      </c>
    </row>
  </sheetData>
  <pageMargins left="0.25" right="0.25" top="0.75" bottom="0.75" header="0.3" footer="0.3"/>
  <pageSetup scale="47" orientation="landscape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ECA207-14EB-3B40-A720-6D5A0C34753C}">
  <dimension ref="A1:L1"/>
  <sheetViews>
    <sheetView zoomScale="50" workbookViewId="0">
      <selection activeCell="T71" sqref="T71"/>
    </sheetView>
  </sheetViews>
  <sheetFormatPr baseColWidth="10" defaultRowHeight="16" x14ac:dyDescent="0.2"/>
  <sheetData>
    <row r="1" spans="1:12" x14ac:dyDescent="0.2">
      <c r="A1" t="s">
        <v>78</v>
      </c>
      <c r="L1" t="s">
        <v>106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970DA7-DA1C-C647-90D7-73EA9589ADBE}">
  <dimension ref="K3:Q12"/>
  <sheetViews>
    <sheetView workbookViewId="0">
      <selection activeCell="K3" sqref="K3:Q12"/>
    </sheetView>
  </sheetViews>
  <sheetFormatPr baseColWidth="10" defaultRowHeight="16" x14ac:dyDescent="0.2"/>
  <sheetData>
    <row r="3" spans="11:17" x14ac:dyDescent="0.2">
      <c r="K3" s="23" t="s">
        <v>24</v>
      </c>
      <c r="L3" s="23" t="s">
        <v>29</v>
      </c>
      <c r="M3" s="23" t="s">
        <v>7</v>
      </c>
      <c r="N3" s="3" t="s">
        <v>26</v>
      </c>
      <c r="O3" s="24" t="s">
        <v>27</v>
      </c>
      <c r="P3" s="24" t="s">
        <v>28</v>
      </c>
      <c r="Q3" s="23" t="s">
        <v>5</v>
      </c>
    </row>
    <row r="4" spans="11:17" ht="51" customHeight="1" x14ac:dyDescent="0.2">
      <c r="K4" s="23"/>
      <c r="L4" s="23"/>
      <c r="M4" s="23"/>
      <c r="N4" s="6" t="s">
        <v>25</v>
      </c>
      <c r="O4" s="24"/>
      <c r="P4" s="24"/>
      <c r="Q4" s="23"/>
    </row>
    <row r="5" spans="11:17" x14ac:dyDescent="0.2">
      <c r="K5" s="6" t="s">
        <v>67</v>
      </c>
      <c r="L5" s="1">
        <v>2719</v>
      </c>
      <c r="M5" s="4" t="s">
        <v>42</v>
      </c>
      <c r="N5" s="2">
        <v>2099.77</v>
      </c>
      <c r="O5" s="5">
        <f>N5*40/1000</f>
        <v>83.990800000000007</v>
      </c>
      <c r="P5" s="5">
        <f>O5/4</f>
        <v>20.997700000000002</v>
      </c>
      <c r="Q5" s="5">
        <v>17</v>
      </c>
    </row>
    <row r="6" spans="11:17" x14ac:dyDescent="0.2">
      <c r="K6" s="6" t="s">
        <v>68</v>
      </c>
      <c r="L6" s="1">
        <v>3942</v>
      </c>
      <c r="M6" s="4" t="s">
        <v>42</v>
      </c>
      <c r="N6" s="2">
        <v>3321.34</v>
      </c>
      <c r="O6" s="5">
        <f t="shared" ref="O6:O12" si="0">N6*40/1000</f>
        <v>132.8536</v>
      </c>
      <c r="P6" s="5">
        <f t="shared" ref="P6:P12" si="1">O6/4</f>
        <v>33.2134</v>
      </c>
      <c r="Q6" s="5">
        <v>17</v>
      </c>
    </row>
    <row r="7" spans="11:17" x14ac:dyDescent="0.2">
      <c r="K7" s="6" t="s">
        <v>69</v>
      </c>
      <c r="L7" s="1">
        <v>5182</v>
      </c>
      <c r="M7" s="4" t="s">
        <v>42</v>
      </c>
      <c r="N7" s="2">
        <v>3090.33</v>
      </c>
      <c r="O7" s="5">
        <f t="shared" si="0"/>
        <v>123.61319999999999</v>
      </c>
      <c r="P7" s="5">
        <f t="shared" si="1"/>
        <v>30.903299999999998</v>
      </c>
      <c r="Q7" s="5">
        <v>17</v>
      </c>
    </row>
    <row r="8" spans="11:17" x14ac:dyDescent="0.2">
      <c r="K8" s="6" t="s">
        <v>70</v>
      </c>
      <c r="L8" s="1">
        <v>5367</v>
      </c>
      <c r="M8" s="4" t="s">
        <v>42</v>
      </c>
      <c r="N8" s="2">
        <v>2861.49</v>
      </c>
      <c r="O8" s="5">
        <f t="shared" si="0"/>
        <v>114.45959999999999</v>
      </c>
      <c r="P8" s="5">
        <f t="shared" si="1"/>
        <v>28.614899999999999</v>
      </c>
      <c r="Q8" s="5">
        <v>17</v>
      </c>
    </row>
    <row r="9" spans="11:17" x14ac:dyDescent="0.2">
      <c r="K9" s="6" t="s">
        <v>71</v>
      </c>
      <c r="L9" s="1">
        <v>1526</v>
      </c>
      <c r="M9" s="4" t="s">
        <v>42</v>
      </c>
      <c r="N9" s="2">
        <v>1140.95</v>
      </c>
      <c r="O9" s="5">
        <f t="shared" si="0"/>
        <v>45.637999999999998</v>
      </c>
      <c r="P9" s="5">
        <f t="shared" si="1"/>
        <v>11.4095</v>
      </c>
      <c r="Q9" s="1">
        <v>18</v>
      </c>
    </row>
    <row r="10" spans="11:17" x14ac:dyDescent="0.2">
      <c r="K10" s="6" t="s">
        <v>72</v>
      </c>
      <c r="L10" s="1">
        <v>1958</v>
      </c>
      <c r="M10" s="4" t="s">
        <v>42</v>
      </c>
      <c r="N10" s="2">
        <v>2638.2</v>
      </c>
      <c r="O10" s="5">
        <f t="shared" si="0"/>
        <v>105.52800000000001</v>
      </c>
      <c r="P10" s="5">
        <f t="shared" si="1"/>
        <v>26.382000000000001</v>
      </c>
      <c r="Q10" s="1">
        <v>17</v>
      </c>
    </row>
    <row r="11" spans="11:17" x14ac:dyDescent="0.2">
      <c r="K11" s="6" t="s">
        <v>73</v>
      </c>
      <c r="L11" s="1">
        <v>2039</v>
      </c>
      <c r="M11" s="4" t="s">
        <v>42</v>
      </c>
      <c r="N11" s="2">
        <v>1483.41</v>
      </c>
      <c r="O11" s="5">
        <f t="shared" si="0"/>
        <v>59.336400000000005</v>
      </c>
      <c r="P11" s="5">
        <f t="shared" si="1"/>
        <v>14.834100000000001</v>
      </c>
      <c r="Q11" s="1">
        <v>18</v>
      </c>
    </row>
    <row r="12" spans="11:17" x14ac:dyDescent="0.2">
      <c r="K12" s="6" t="s">
        <v>74</v>
      </c>
      <c r="L12" s="1">
        <v>2378</v>
      </c>
      <c r="M12" s="4" t="s">
        <v>42</v>
      </c>
      <c r="N12" s="2">
        <v>3977.85</v>
      </c>
      <c r="O12" s="5">
        <f t="shared" si="0"/>
        <v>159.114</v>
      </c>
      <c r="P12" s="5">
        <f t="shared" si="1"/>
        <v>39.778500000000001</v>
      </c>
      <c r="Q12" s="1">
        <v>17</v>
      </c>
    </row>
  </sheetData>
  <mergeCells count="6">
    <mergeCell ref="K3:K4"/>
    <mergeCell ref="M3:M4"/>
    <mergeCell ref="O3:O4"/>
    <mergeCell ref="P3:P4"/>
    <mergeCell ref="Q3:Q4"/>
    <mergeCell ref="L3:L4"/>
  </mergeCells>
  <phoneticPr fontId="3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6A9C34-C744-764E-B368-A17F0B4ADECD}">
  <dimension ref="A1"/>
  <sheetViews>
    <sheetView workbookViewId="0">
      <selection activeCell="N25" sqref="N25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9D69E1-45E0-CA42-B5F0-EABAFCD02358}">
  <dimension ref="K1:Q14"/>
  <sheetViews>
    <sheetView workbookViewId="0">
      <selection activeCell="M22" sqref="M22"/>
    </sheetView>
  </sheetViews>
  <sheetFormatPr baseColWidth="10" defaultRowHeight="16" x14ac:dyDescent="0.2"/>
  <sheetData>
    <row r="1" spans="11:17" x14ac:dyDescent="0.2">
      <c r="K1" s="23" t="s">
        <v>24</v>
      </c>
      <c r="L1" s="23" t="s">
        <v>29</v>
      </c>
      <c r="M1" s="23" t="s">
        <v>7</v>
      </c>
      <c r="N1" s="3" t="s">
        <v>26</v>
      </c>
      <c r="O1" s="24" t="s">
        <v>27</v>
      </c>
      <c r="P1" s="24" t="s">
        <v>28</v>
      </c>
      <c r="Q1" s="23" t="s">
        <v>5</v>
      </c>
    </row>
    <row r="2" spans="11:17" x14ac:dyDescent="0.2">
      <c r="K2" s="23"/>
      <c r="L2" s="23"/>
      <c r="M2" s="23"/>
      <c r="N2" s="6" t="s">
        <v>25</v>
      </c>
      <c r="O2" s="24"/>
      <c r="P2" s="24"/>
      <c r="Q2" s="23"/>
    </row>
    <row r="3" spans="11:17" x14ac:dyDescent="0.2">
      <c r="K3" s="18" t="s">
        <v>67</v>
      </c>
      <c r="L3" s="19">
        <v>2719</v>
      </c>
      <c r="M3" s="20" t="s">
        <v>42</v>
      </c>
      <c r="N3" s="21">
        <v>2099.77</v>
      </c>
      <c r="O3" s="22">
        <f>N3*40/1000</f>
        <v>83.990800000000007</v>
      </c>
      <c r="P3" s="22">
        <f>O3/4</f>
        <v>20.997700000000002</v>
      </c>
      <c r="Q3" s="22">
        <v>17</v>
      </c>
    </row>
    <row r="4" spans="11:17" x14ac:dyDescent="0.2">
      <c r="K4" s="18" t="s">
        <v>68</v>
      </c>
      <c r="L4" s="19">
        <v>3942</v>
      </c>
      <c r="M4" s="20" t="s">
        <v>42</v>
      </c>
      <c r="N4" s="21">
        <v>3321.34</v>
      </c>
      <c r="O4" s="22">
        <f t="shared" ref="O4:O14" si="0">N4*40/1000</f>
        <v>132.8536</v>
      </c>
      <c r="P4" s="22">
        <f t="shared" ref="P4:P14" si="1">O4/4</f>
        <v>33.2134</v>
      </c>
      <c r="Q4" s="22">
        <v>17</v>
      </c>
    </row>
    <row r="5" spans="11:17" x14ac:dyDescent="0.2">
      <c r="K5" s="18" t="s">
        <v>69</v>
      </c>
      <c r="L5" s="19">
        <v>5182</v>
      </c>
      <c r="M5" s="20" t="s">
        <v>42</v>
      </c>
      <c r="N5" s="21">
        <v>3090.33</v>
      </c>
      <c r="O5" s="22">
        <f t="shared" si="0"/>
        <v>123.61319999999999</v>
      </c>
      <c r="P5" s="22">
        <f t="shared" si="1"/>
        <v>30.903299999999998</v>
      </c>
      <c r="Q5" s="22">
        <v>17</v>
      </c>
    </row>
    <row r="6" spans="11:17" x14ac:dyDescent="0.2">
      <c r="K6" s="18" t="s">
        <v>70</v>
      </c>
      <c r="L6" s="19">
        <v>5367</v>
      </c>
      <c r="M6" s="20" t="s">
        <v>42</v>
      </c>
      <c r="N6" s="21">
        <v>2861.49</v>
      </c>
      <c r="O6" s="22">
        <f t="shared" si="0"/>
        <v>114.45959999999999</v>
      </c>
      <c r="P6" s="22">
        <f t="shared" si="1"/>
        <v>28.614899999999999</v>
      </c>
      <c r="Q6" s="22">
        <v>17</v>
      </c>
    </row>
    <row r="7" spans="11:17" x14ac:dyDescent="0.2">
      <c r="K7" s="18" t="s">
        <v>71</v>
      </c>
      <c r="L7" s="19">
        <v>1526</v>
      </c>
      <c r="M7" s="20" t="s">
        <v>42</v>
      </c>
      <c r="N7" s="21">
        <v>1140.95</v>
      </c>
      <c r="O7" s="22">
        <f t="shared" si="0"/>
        <v>45.637999999999998</v>
      </c>
      <c r="P7" s="22">
        <f t="shared" si="1"/>
        <v>11.4095</v>
      </c>
      <c r="Q7" s="19">
        <v>18</v>
      </c>
    </row>
    <row r="8" spans="11:17" x14ac:dyDescent="0.2">
      <c r="K8" s="18" t="s">
        <v>72</v>
      </c>
      <c r="L8" s="19">
        <v>1958</v>
      </c>
      <c r="M8" s="20" t="s">
        <v>42</v>
      </c>
      <c r="N8" s="21">
        <v>2638.2</v>
      </c>
      <c r="O8" s="22">
        <f t="shared" si="0"/>
        <v>105.52800000000001</v>
      </c>
      <c r="P8" s="22">
        <f t="shared" si="1"/>
        <v>26.382000000000001</v>
      </c>
      <c r="Q8" s="19">
        <v>17</v>
      </c>
    </row>
    <row r="9" spans="11:17" x14ac:dyDescent="0.2">
      <c r="K9" s="18" t="s">
        <v>73</v>
      </c>
      <c r="L9" s="19">
        <v>2039</v>
      </c>
      <c r="M9" s="20" t="s">
        <v>42</v>
      </c>
      <c r="N9" s="21">
        <v>1483.41</v>
      </c>
      <c r="O9" s="22">
        <f t="shared" si="0"/>
        <v>59.336400000000005</v>
      </c>
      <c r="P9" s="22">
        <f t="shared" si="1"/>
        <v>14.834100000000001</v>
      </c>
      <c r="Q9" s="19">
        <v>18</v>
      </c>
    </row>
    <row r="10" spans="11:17" x14ac:dyDescent="0.2">
      <c r="K10" s="18" t="s">
        <v>74</v>
      </c>
      <c r="L10" s="19">
        <v>2378</v>
      </c>
      <c r="M10" s="20" t="s">
        <v>42</v>
      </c>
      <c r="N10" s="21">
        <v>3977.85</v>
      </c>
      <c r="O10" s="22">
        <f t="shared" si="0"/>
        <v>159.114</v>
      </c>
      <c r="P10" s="22">
        <f t="shared" si="1"/>
        <v>39.778500000000001</v>
      </c>
      <c r="Q10" s="19">
        <v>17</v>
      </c>
    </row>
    <row r="11" spans="11:17" x14ac:dyDescent="0.2">
      <c r="K11" s="6" t="s">
        <v>76</v>
      </c>
      <c r="L11" s="1">
        <v>5373</v>
      </c>
      <c r="M11" s="4" t="s">
        <v>42</v>
      </c>
      <c r="N11" s="1">
        <f t="shared" ref="N11:N14" si="2">L11*M11</f>
        <v>5373</v>
      </c>
      <c r="O11" s="5">
        <f t="shared" si="0"/>
        <v>214.92</v>
      </c>
      <c r="P11" s="5">
        <f t="shared" si="1"/>
        <v>53.73</v>
      </c>
      <c r="Q11" s="1">
        <v>17</v>
      </c>
    </row>
    <row r="12" spans="11:17" x14ac:dyDescent="0.2">
      <c r="K12" s="6" t="s">
        <v>87</v>
      </c>
      <c r="L12" s="1">
        <v>5472</v>
      </c>
      <c r="M12" s="4" t="s">
        <v>42</v>
      </c>
      <c r="N12" s="1">
        <f t="shared" si="2"/>
        <v>5472</v>
      </c>
      <c r="O12" s="5">
        <f t="shared" si="0"/>
        <v>218.88</v>
      </c>
      <c r="P12" s="5">
        <f t="shared" si="1"/>
        <v>54.72</v>
      </c>
      <c r="Q12" s="1">
        <v>17</v>
      </c>
    </row>
    <row r="13" spans="11:17" x14ac:dyDescent="0.2">
      <c r="K13" s="6" t="s">
        <v>88</v>
      </c>
      <c r="L13" s="1">
        <v>5789</v>
      </c>
      <c r="M13" s="4" t="s">
        <v>42</v>
      </c>
      <c r="N13" s="1">
        <f t="shared" si="2"/>
        <v>5789</v>
      </c>
      <c r="O13" s="5">
        <f t="shared" si="0"/>
        <v>231.56</v>
      </c>
      <c r="P13" s="5">
        <f t="shared" si="1"/>
        <v>57.89</v>
      </c>
      <c r="Q13" s="1">
        <v>18</v>
      </c>
    </row>
    <row r="14" spans="11:17" x14ac:dyDescent="0.2">
      <c r="K14" s="6" t="s">
        <v>89</v>
      </c>
      <c r="L14" s="1">
        <v>6432</v>
      </c>
      <c r="M14" s="4" t="s">
        <v>42</v>
      </c>
      <c r="N14" s="1">
        <f t="shared" si="2"/>
        <v>6432</v>
      </c>
      <c r="O14" s="5">
        <f t="shared" si="0"/>
        <v>257.27999999999997</v>
      </c>
      <c r="P14" s="5">
        <f t="shared" si="1"/>
        <v>64.319999999999993</v>
      </c>
      <c r="Q14" s="1">
        <v>17</v>
      </c>
    </row>
  </sheetData>
  <mergeCells count="6">
    <mergeCell ref="Q1:Q2"/>
    <mergeCell ref="K1:K2"/>
    <mergeCell ref="L1:L2"/>
    <mergeCell ref="M1:M2"/>
    <mergeCell ref="O1:O2"/>
    <mergeCell ref="P1:P2"/>
  </mergeCells>
  <phoneticPr fontId="3" type="noConversion"/>
  <pageMargins left="0.7" right="0.7" top="0.75" bottom="0.75" header="0.3" footer="0.3"/>
  <ignoredErrors>
    <ignoredError sqref="M14 M3:M13" numberStoredAsText="1"/>
  </ignoredError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8CF487-1E74-6440-9199-664F7BB3A43C}">
  <dimension ref="A1"/>
  <sheetViews>
    <sheetView workbookViewId="0">
      <selection activeCell="M17" sqref="M17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Summary</vt:lpstr>
      <vt:lpstr>Round_Images</vt:lpstr>
      <vt:lpstr>Round1_cDNA</vt:lpstr>
      <vt:lpstr>Round1_Library</vt:lpstr>
      <vt:lpstr>Round2_cDNA</vt:lpstr>
      <vt:lpstr>Round2_Library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cp:lastPrinted>2021-04-20T14:04:50Z</cp:lastPrinted>
  <dcterms:created xsi:type="dcterms:W3CDTF">2021-04-20T01:52:00Z</dcterms:created>
  <dcterms:modified xsi:type="dcterms:W3CDTF">2023-06-08T14:14:57Z</dcterms:modified>
</cp:coreProperties>
</file>